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C26DC5B4-A7EC-47A6-822B-35EBCDB36417}"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<sst xmlns="http://schemas.openxmlformats.org/spreadsheetml/2006/main" count="444" uniqueCount="341">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</sst>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43" t="s">
        <v>25</v>
      </c>
      <c r="B3" s="144"/>
      <c r="C3" s="144"/>
      <c r="D3" s="144"/>
      <c r="E3" s="144"/>
      <c r="F3" s="144"/>
      <c r="G3" s="144"/>
      <c r="H3" s="144"/>
      <c r="I3" s="144"/>
      <c r="J3" s="144"/>
      <c r="K3" s="157"/>
      <c r="L3" s="158"/>
    </row>
    <row r="4" spans="1:12" s="2" customFormat="1" ht="7.5" customHeight="1" x14ac:dyDescent="0.25">
      <c r="A4" s="19"/>
      <c r="L4" s="20"/>
    </row>
    <row r="5" spans="1:12" s="2" customFormat="1" ht="25.05" customHeight="1" x14ac:dyDescent="0.25">
      <c r="A5" s="159" t="s">
        <v>6</v>
      </c>
      <c r="B5" s="160"/>
      <c r="C5" s="160"/>
      <c r="D5" s="160"/>
      <c r="E5" s="160"/>
      <c r="F5" s="160"/>
      <c r="G5" s="160"/>
      <c r="H5" s="160"/>
      <c r="I5" s="160"/>
      <c r="J5" s="160"/>
      <c r="K5" s="164"/>
      <c r="L5" s="165"/>
    </row>
    <row r="6" spans="1:12" s="2" customFormat="1" ht="43.5" customHeight="1" x14ac:dyDescent="0.25">
      <c r="A6" s="137" t="s">
        <v>7</v>
      </c>
      <c r="B6" s="133"/>
      <c r="C6" s="133"/>
      <c r="D6" s="133" t="s">
        <v>24</v>
      </c>
      <c r="E6" s="133"/>
      <c r="F6" s="3" t="s">
        <v>11</v>
      </c>
      <c r="G6" s="150" t="s">
        <v>8</v>
      </c>
      <c r="H6" s="151"/>
      <c r="I6" s="152"/>
      <c r="J6" s="3" t="s">
        <v>9</v>
      </c>
      <c r="K6" s="133" t="s">
        <v>10</v>
      </c>
      <c r="L6" s="134"/>
    </row>
    <row r="7" spans="1:12" ht="40.049999999999997" customHeight="1" x14ac:dyDescent="0.25">
      <c r="A7" s="169"/>
      <c r="B7" s="156"/>
      <c r="C7" s="156"/>
      <c r="D7" s="156"/>
      <c r="E7" s="156"/>
      <c r="F7" s="15"/>
      <c r="G7" s="153"/>
      <c r="H7" s="154"/>
      <c r="I7" s="155"/>
      <c r="J7" s="15"/>
      <c r="K7" s="170"/>
      <c r="L7" s="171"/>
    </row>
    <row r="8" spans="1:12" s="2" customFormat="1" ht="25.05" customHeight="1" x14ac:dyDescent="0.25">
      <c r="A8" s="159" t="s">
        <v>0</v>
      </c>
      <c r="B8" s="160"/>
      <c r="C8" s="160"/>
      <c r="D8" s="160"/>
      <c r="E8" s="160"/>
      <c r="F8" s="160"/>
      <c r="G8" s="160"/>
      <c r="H8" s="160"/>
      <c r="I8" s="160"/>
      <c r="J8" s="160"/>
      <c r="K8" s="164"/>
      <c r="L8" s="165"/>
    </row>
    <row r="9" spans="1:12" s="2" customFormat="1" ht="43.5" customHeight="1" x14ac:dyDescent="0.25">
      <c r="A9" s="137" t="s">
        <v>5</v>
      </c>
      <c r="B9" s="133"/>
      <c r="C9" s="133"/>
      <c r="D9" s="133" t="s">
        <v>2</v>
      </c>
      <c r="E9" s="133"/>
      <c r="F9" s="133"/>
      <c r="G9" s="133" t="s">
        <v>3</v>
      </c>
      <c r="H9" s="133"/>
      <c r="I9" s="133"/>
      <c r="J9" s="133"/>
      <c r="K9" s="133" t="s">
        <v>4</v>
      </c>
      <c r="L9" s="134"/>
    </row>
    <row r="10" spans="1:12" s="2" customFormat="1" ht="57" customHeight="1" x14ac:dyDescent="0.25">
      <c r="A10" s="138" t="s">
        <v>285</v>
      </c>
      <c r="B10" s="139"/>
      <c r="C10" s="139"/>
      <c r="D10" s="135" t="str">
        <f>VLOOKUP(A10,datos,2,0)</f>
        <v>Técnico/a 2</v>
      </c>
      <c r="E10" s="135"/>
      <c r="F10" s="135"/>
      <c r="G10" s="172" t="str">
        <f>VLOOKUP(A10,datos,3,0)</f>
        <v>Técnico en diseño de sistemas de línea aérea de contacto</v>
      </c>
      <c r="H10" s="172"/>
      <c r="I10" s="172"/>
      <c r="J10" s="172"/>
      <c r="K10" s="135" t="str">
        <f>VLOOKUP(A10,datos,4,0)</f>
        <v>Madrid</v>
      </c>
      <c r="L10" s="136"/>
    </row>
    <row r="11" spans="1:12" s="2" customFormat="1" ht="31.8" customHeight="1" x14ac:dyDescent="0.25">
      <c r="A11" s="140" t="s">
        <v>29</v>
      </c>
      <c r="B11" s="141"/>
      <c r="C11" s="141"/>
      <c r="D11" s="141"/>
      <c r="E11" s="141"/>
      <c r="F11" s="141"/>
      <c r="G11" s="141"/>
      <c r="H11" s="141"/>
      <c r="I11" s="141"/>
      <c r="J11" s="141"/>
      <c r="K11" s="141"/>
      <c r="L11" s="142"/>
    </row>
    <row r="12" spans="1:12" s="2" customFormat="1" ht="25.05" customHeight="1" x14ac:dyDescent="0.25">
      <c r="A12" s="159" t="s">
        <v>45</v>
      </c>
      <c r="B12" s="160"/>
      <c r="C12" s="160"/>
      <c r="D12" s="160"/>
      <c r="E12" s="160"/>
      <c r="F12" s="160"/>
      <c r="G12" s="160"/>
      <c r="H12" s="160"/>
      <c r="I12" s="160"/>
      <c r="J12" s="160"/>
      <c r="K12" s="164"/>
      <c r="L12" s="165"/>
    </row>
    <row r="13" spans="1:12" s="2" customFormat="1" ht="85.2" customHeight="1" x14ac:dyDescent="0.25">
      <c r="A13" s="145" t="str">
        <f>VLOOKUP(A10,datos,5,0)</f>
        <v>Línea aérea de contacto.
AutoCAD.</v>
      </c>
      <c r="B13" s="146"/>
      <c r="C13" s="146"/>
      <c r="D13" s="146"/>
      <c r="E13" s="146"/>
      <c r="F13" s="146"/>
      <c r="G13" s="146"/>
      <c r="H13" s="146"/>
      <c r="I13" s="146"/>
      <c r="J13" s="146"/>
      <c r="K13" s="146"/>
      <c r="L13" s="147"/>
    </row>
    <row r="14" spans="1:12" s="2" customFormat="1" ht="25.05" customHeight="1" x14ac:dyDescent="0.25">
      <c r="A14" s="159" t="s">
        <v>1</v>
      </c>
      <c r="B14" s="160"/>
      <c r="C14" s="160"/>
      <c r="D14" s="160"/>
      <c r="E14" s="160"/>
      <c r="F14" s="160"/>
      <c r="G14" s="160"/>
      <c r="H14" s="160"/>
      <c r="I14" s="160"/>
      <c r="J14" s="160"/>
      <c r="K14" s="160"/>
      <c r="L14" s="181"/>
    </row>
    <row r="15" spans="1:12" s="2" customFormat="1" ht="19.2" customHeight="1" x14ac:dyDescent="0.25">
      <c r="A15" s="86" t="s">
        <v>55</v>
      </c>
      <c r="B15" s="87"/>
      <c r="C15" s="87"/>
      <c r="D15" s="87"/>
      <c r="E15" s="87"/>
      <c r="F15" s="87"/>
      <c r="G15" s="87"/>
      <c r="H15" s="87"/>
      <c r="I15" s="87"/>
      <c r="J15" s="87"/>
      <c r="K15" s="87"/>
      <c r="L15" s="88"/>
    </row>
    <row r="16" spans="1:12" s="2" customFormat="1" ht="19.2" customHeight="1" x14ac:dyDescent="0.25">
      <c r="A16" s="95" t="s">
        <v>56</v>
      </c>
      <c r="B16" s="96"/>
      <c r="C16" s="97" t="s">
        <v>57</v>
      </c>
      <c r="D16" s="98"/>
      <c r="E16" s="98"/>
      <c r="F16" s="98"/>
      <c r="G16" s="98"/>
      <c r="H16" s="98"/>
      <c r="I16" s="99"/>
      <c r="J16" s="96" t="s">
        <v>58</v>
      </c>
      <c r="K16" s="96"/>
      <c r="L16" s="100"/>
    </row>
    <row r="17" spans="1:12" s="2" customFormat="1" ht="46.8" customHeight="1" x14ac:dyDescent="0.25">
      <c r="A17" s="101"/>
      <c r="B17" s="102"/>
      <c r="C17" s="103"/>
      <c r="D17" s="104"/>
      <c r="E17" s="104"/>
      <c r="F17" s="104"/>
      <c r="G17" s="104"/>
      <c r="H17" s="104"/>
      <c r="I17" s="105"/>
      <c r="J17" s="103"/>
      <c r="K17" s="104"/>
      <c r="L17" s="106"/>
    </row>
    <row r="18" spans="1:12" s="2" customFormat="1" ht="19.2" customHeight="1" thickBot="1" x14ac:dyDescent="0.3">
      <c r="A18" s="173" t="s">
        <v>30</v>
      </c>
      <c r="B18" s="174"/>
      <c r="C18" s="174"/>
      <c r="D18" s="174"/>
      <c r="E18" s="174"/>
      <c r="F18" s="174"/>
      <c r="G18" s="174"/>
      <c r="H18" s="174"/>
      <c r="I18" s="33"/>
      <c r="J18" s="89" t="s">
        <v>34</v>
      </c>
      <c r="K18" s="89"/>
      <c r="L18" s="90"/>
    </row>
    <row r="19" spans="1:12" s="2" customFormat="1" ht="60" customHeight="1" thickBot="1" x14ac:dyDescent="0.3">
      <c r="A19" s="35" t="s">
        <v>36</v>
      </c>
      <c r="B19" s="107" t="str">
        <f>VLOOKUP(A10,datos,6,0)</f>
        <v>Al menos 3 años de experiencia profesional global desde el año de Titulación referida en el apartado 2.1.</v>
      </c>
      <c r="C19" s="108"/>
      <c r="D19" s="108"/>
      <c r="E19" s="108"/>
      <c r="F19" s="108"/>
      <c r="G19" s="108"/>
      <c r="H19" s="108"/>
      <c r="I19" s="43"/>
      <c r="J19" s="89"/>
      <c r="K19" s="89"/>
      <c r="L19" s="90"/>
    </row>
    <row r="20" spans="1:12" s="2" customFormat="1" ht="60" customHeight="1" thickBot="1" x14ac:dyDescent="0.3">
      <c r="A20" s="35" t="s">
        <v>37</v>
      </c>
      <c r="B20" s="107" t="str">
        <f>VLOOKUP(A10,datos,7,0)</f>
        <v>Al menos 3 años de experiencia global en el sector de la Ingeniería/Consultoría del Transporte y/o Tecnologías de la Información.</v>
      </c>
      <c r="C20" s="108"/>
      <c r="D20" s="108"/>
      <c r="E20" s="108"/>
      <c r="F20" s="108"/>
      <c r="G20" s="108"/>
      <c r="H20" s="108"/>
      <c r="I20" s="43"/>
      <c r="J20" s="89"/>
      <c r="K20" s="89"/>
      <c r="L20" s="90"/>
    </row>
    <row r="21" spans="1:12" s="2" customFormat="1" ht="60" customHeight="1" thickBot="1" x14ac:dyDescent="0.3">
      <c r="A21" s="35" t="s">
        <v>38</v>
      </c>
      <c r="B21" s="107" t="str">
        <f>VLOOKUP(A10,datos,8,0)</f>
        <v>Al menos 3 años de experiencia en diseño, obra o mantenimiento de línea aérea de contacto.</v>
      </c>
      <c r="C21" s="107"/>
      <c r="D21" s="107"/>
      <c r="E21" s="107"/>
      <c r="F21" s="107"/>
      <c r="G21" s="107"/>
      <c r="H21" s="107"/>
      <c r="I21" s="43"/>
      <c r="J21" s="89"/>
      <c r="K21" s="89"/>
      <c r="L21" s="90"/>
    </row>
    <row r="22" spans="1:12" s="2" customFormat="1" ht="60" customHeight="1" thickBot="1" x14ac:dyDescent="0.3">
      <c r="A22" s="35" t="s">
        <v>39</v>
      </c>
      <c r="B22" s="107" t="str">
        <f>VLOOKUP(A10,datos,9,0)</f>
        <v>Al menos 3 años en elaboración y/o revisión de normativa técnica y proyectos de línea aérea de contacto.</v>
      </c>
      <c r="C22" s="107"/>
      <c r="D22" s="107"/>
      <c r="E22" s="107"/>
      <c r="F22" s="107"/>
      <c r="G22" s="107"/>
      <c r="H22" s="107"/>
      <c r="I22" s="43"/>
      <c r="J22" s="89"/>
      <c r="K22" s="89"/>
      <c r="L22" s="90"/>
    </row>
    <row r="23" spans="1:12" s="2" customFormat="1" ht="19.2" customHeight="1" thickBot="1" x14ac:dyDescent="0.3">
      <c r="A23" s="86" t="s">
        <v>31</v>
      </c>
      <c r="B23" s="87"/>
      <c r="C23" s="87"/>
      <c r="D23" s="87"/>
      <c r="E23" s="87"/>
      <c r="F23" s="87"/>
      <c r="G23" s="87"/>
      <c r="H23" s="87"/>
      <c r="I23" s="51"/>
      <c r="J23" s="89"/>
      <c r="K23" s="89"/>
      <c r="L23" s="90"/>
    </row>
    <row r="24" spans="1:12" s="2" customFormat="1" ht="65.400000000000006" customHeight="1" thickBot="1" x14ac:dyDescent="0.3">
      <c r="A24" s="91">
        <f>VLOOKUP(A10,datos,10,0)</f>
        <v>0</v>
      </c>
      <c r="B24" s="92"/>
      <c r="C24" s="92"/>
      <c r="D24" s="92"/>
      <c r="E24" s="92"/>
      <c r="F24" s="92"/>
      <c r="G24" s="92"/>
      <c r="H24" s="93"/>
      <c r="I24" s="43"/>
      <c r="J24" s="89"/>
      <c r="K24" s="89"/>
      <c r="L24" s="90"/>
    </row>
    <row r="25" spans="1:12" s="2" customFormat="1" ht="65.400000000000006" customHeight="1" thickBot="1" x14ac:dyDescent="0.3">
      <c r="A25" s="91">
        <f>VLOOKUP(A10,datos,11,0)</f>
        <v>0</v>
      </c>
      <c r="B25" s="92"/>
      <c r="C25" s="92"/>
      <c r="D25" s="92"/>
      <c r="E25" s="92"/>
      <c r="F25" s="92"/>
      <c r="G25" s="92"/>
      <c r="H25" s="93"/>
      <c r="I25" s="43"/>
      <c r="J25" s="89"/>
      <c r="K25" s="89"/>
      <c r="L25" s="90"/>
    </row>
    <row r="26" spans="1:12" s="2" customFormat="1" ht="65.400000000000006" customHeight="1" thickBot="1" x14ac:dyDescent="0.3">
      <c r="A26" s="91">
        <f>VLOOKUP(A10,datos,12,0)</f>
        <v>0</v>
      </c>
      <c r="B26" s="92"/>
      <c r="C26" s="92"/>
      <c r="D26" s="92"/>
      <c r="E26" s="92"/>
      <c r="F26" s="92"/>
      <c r="G26" s="92"/>
      <c r="H26" s="93"/>
      <c r="I26" s="43"/>
      <c r="J26" s="89"/>
      <c r="K26" s="89"/>
      <c r="L26" s="90"/>
    </row>
    <row r="27" spans="1:12" s="2" customFormat="1" ht="65.400000000000006" customHeight="1" thickBot="1" x14ac:dyDescent="0.3">
      <c r="A27" s="91">
        <f>VLOOKUP(A10,datos,13,0)</f>
        <v>0</v>
      </c>
      <c r="B27" s="92"/>
      <c r="C27" s="92"/>
      <c r="D27" s="92"/>
      <c r="E27" s="92"/>
      <c r="F27" s="92"/>
      <c r="G27" s="92"/>
      <c r="H27" s="93"/>
      <c r="I27" s="43"/>
      <c r="J27" s="89"/>
      <c r="K27" s="89"/>
      <c r="L27" s="90"/>
    </row>
    <row r="28" spans="1:12" s="2" customFormat="1" ht="65.400000000000006" customHeight="1" thickBot="1" x14ac:dyDescent="0.3">
      <c r="A28" s="91">
        <f>VLOOKUP(A10,datos,14,0)</f>
        <v>0</v>
      </c>
      <c r="B28" s="92"/>
      <c r="C28" s="92"/>
      <c r="D28" s="92"/>
      <c r="E28" s="92"/>
      <c r="F28" s="92"/>
      <c r="G28" s="92"/>
      <c r="H28" s="94"/>
      <c r="I28" s="43"/>
      <c r="J28" s="89"/>
      <c r="K28" s="89"/>
      <c r="L28" s="90"/>
    </row>
    <row r="29" spans="1:12" s="2" customFormat="1" ht="65.400000000000006" customHeight="1" thickBot="1" x14ac:dyDescent="0.3">
      <c r="A29" s="91">
        <f>VLOOKUP(A10,datos,15,0)</f>
        <v>0</v>
      </c>
      <c r="B29" s="92"/>
      <c r="C29" s="92"/>
      <c r="D29" s="92"/>
      <c r="E29" s="92"/>
      <c r="F29" s="92"/>
      <c r="G29" s="92"/>
      <c r="H29" s="94"/>
      <c r="I29" s="43"/>
      <c r="J29" s="89"/>
      <c r="K29" s="89"/>
      <c r="L29" s="90"/>
    </row>
    <row r="30" spans="1:12" s="2" customFormat="1" ht="19.2" customHeight="1" x14ac:dyDescent="0.25">
      <c r="A30" s="86" t="s">
        <v>32</v>
      </c>
      <c r="B30" s="87"/>
      <c r="C30" s="87"/>
      <c r="D30" s="87"/>
      <c r="E30" s="87"/>
      <c r="F30" s="87"/>
      <c r="G30" s="87"/>
      <c r="H30" s="87"/>
      <c r="I30" s="51"/>
      <c r="J30" s="89"/>
      <c r="K30" s="89"/>
      <c r="L30" s="90"/>
    </row>
    <row r="31" spans="1:12" s="2" customFormat="1" ht="42.6" customHeight="1" thickBot="1" x14ac:dyDescent="0.3">
      <c r="A31" s="166">
        <f>VLOOKUP(A10,datos,16,0)</f>
        <v>0</v>
      </c>
      <c r="B31" s="167"/>
      <c r="C31" s="167"/>
      <c r="D31" s="167"/>
      <c r="E31" s="167"/>
      <c r="F31" s="167"/>
      <c r="G31" s="167"/>
      <c r="H31" s="168"/>
      <c r="I31" s="42"/>
      <c r="J31" s="89"/>
      <c r="K31" s="89"/>
      <c r="L31" s="90"/>
    </row>
    <row r="32" spans="1:12" ht="30.6" customHeight="1" x14ac:dyDescent="0.25">
      <c r="A32" s="148" t="s">
        <v>27</v>
      </c>
      <c r="B32" s="149"/>
      <c r="C32" s="149"/>
      <c r="D32" s="149"/>
      <c r="E32" s="149"/>
      <c r="F32" s="149"/>
      <c r="G32" s="149"/>
      <c r="H32" s="149"/>
      <c r="I32" s="149"/>
      <c r="J32" s="149"/>
      <c r="K32" s="149"/>
      <c r="L32" s="21"/>
    </row>
    <row r="33" spans="1:12" s="2" customFormat="1" ht="110.4" customHeight="1" x14ac:dyDescent="0.25">
      <c r="A33" s="161" t="s">
        <v>125</v>
      </c>
      <c r="B33" s="162"/>
      <c r="C33" s="162"/>
      <c r="D33" s="162"/>
      <c r="E33" s="162"/>
      <c r="F33" s="162"/>
      <c r="G33" s="162"/>
      <c r="H33" s="162"/>
      <c r="I33" s="162"/>
      <c r="J33" s="162"/>
      <c r="K33" s="162"/>
      <c r="L33" s="163"/>
    </row>
    <row r="34" spans="1:12" s="2" customFormat="1" ht="66.599999999999994" customHeight="1" x14ac:dyDescent="0.25">
      <c r="A34" s="123" t="s">
        <v>35</v>
      </c>
      <c r="B34" s="124"/>
      <c r="C34" s="124"/>
      <c r="D34" s="124"/>
      <c r="E34" s="124"/>
      <c r="F34" s="124"/>
      <c r="G34" s="124"/>
      <c r="H34" s="124"/>
      <c r="I34" s="124"/>
      <c r="J34" s="125"/>
      <c r="K34" s="126"/>
      <c r="L34" s="22">
        <v>5</v>
      </c>
    </row>
    <row r="35" spans="1:12" s="2" customFormat="1" ht="34.950000000000003" customHeight="1" x14ac:dyDescent="0.25">
      <c r="A35" s="23" t="s">
        <v>28</v>
      </c>
      <c r="B35" s="10" t="s">
        <v>124</v>
      </c>
      <c r="C35" s="127" t="s">
        <v>15</v>
      </c>
      <c r="D35" s="128"/>
      <c r="E35" s="127" t="s">
        <v>40</v>
      </c>
      <c r="F35" s="128"/>
      <c r="G35" s="127" t="s">
        <v>41</v>
      </c>
      <c r="H35" s="129"/>
      <c r="I35" s="128"/>
      <c r="J35" s="10" t="s">
        <v>12</v>
      </c>
      <c r="K35" s="10" t="s">
        <v>13</v>
      </c>
      <c r="L35" s="24" t="s">
        <v>14</v>
      </c>
    </row>
    <row r="36" spans="1:12" s="4" customFormat="1" ht="19.95" customHeight="1" x14ac:dyDescent="0.7">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19.95" customHeight="1" x14ac:dyDescent="0.7">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20"/>
      <c r="D38" s="121"/>
      <c r="E38" s="120"/>
      <c r="F38" s="121"/>
      <c r="G38" s="122"/>
      <c r="H38" s="122"/>
      <c r="I38" s="122"/>
      <c r="J38" s="11" t="str">
        <f t="shared" si="1"/>
        <v/>
      </c>
      <c r="K38" s="12">
        <f t="shared" si="2"/>
        <v>5.4794520547945202E-4</v>
      </c>
      <c r="L38" s="26" t="str">
        <f t="shared" si="0"/>
        <v/>
      </c>
    </row>
    <row r="39" spans="1:12" s="5" customFormat="1" ht="19.95" customHeight="1" x14ac:dyDescent="0.7">
      <c r="A39" s="25"/>
      <c r="B39" s="14"/>
      <c r="C39" s="120"/>
      <c r="D39" s="121"/>
      <c r="E39" s="120"/>
      <c r="F39" s="121"/>
      <c r="G39" s="122"/>
      <c r="H39" s="122"/>
      <c r="I39" s="122"/>
      <c r="J39" s="11" t="str">
        <f t="shared" si="1"/>
        <v/>
      </c>
      <c r="K39" s="12">
        <f t="shared" si="2"/>
        <v>5.4794520547945202E-4</v>
      </c>
      <c r="L39" s="26" t="str">
        <f t="shared" si="0"/>
        <v/>
      </c>
    </row>
    <row r="40" spans="1:12" s="5" customFormat="1" ht="19.95" customHeight="1" x14ac:dyDescent="0.7">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19.95" customHeight="1" x14ac:dyDescent="0.7">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19.95" customHeight="1" x14ac:dyDescent="0.7">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19.95" customHeight="1" x14ac:dyDescent="0.7">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19.95" customHeight="1" x14ac:dyDescent="0.7">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19.95" customHeight="1" x14ac:dyDescent="0.7">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19.95" customHeight="1" x14ac:dyDescent="0.7">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19.95" customHeight="1" x14ac:dyDescent="0.7">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19.95" customHeight="1" x14ac:dyDescent="0.7">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19.95" customHeight="1" x14ac:dyDescent="0.7">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99999999999997" customHeight="1" x14ac:dyDescent="0.7">
      <c r="A50" s="130" t="s">
        <v>123</v>
      </c>
      <c r="B50" s="131"/>
      <c r="C50" s="131"/>
      <c r="D50" s="131"/>
      <c r="E50" s="131"/>
      <c r="F50" s="131"/>
      <c r="G50" s="131"/>
      <c r="H50" s="131"/>
      <c r="I50" s="131"/>
      <c r="J50" s="131"/>
      <c r="K50" s="132"/>
      <c r="L50" s="49">
        <f>MIN(5,ROUND(SUM(L36:L49),4))</f>
        <v>0</v>
      </c>
    </row>
    <row r="51" spans="1:12" s="2" customFormat="1" ht="66.599999999999994" customHeight="1" x14ac:dyDescent="0.25">
      <c r="A51" s="123" t="s">
        <v>42</v>
      </c>
      <c r="B51" s="124"/>
      <c r="C51" s="124"/>
      <c r="D51" s="124"/>
      <c r="E51" s="124"/>
      <c r="F51" s="124"/>
      <c r="G51" s="124"/>
      <c r="H51" s="124"/>
      <c r="I51" s="124"/>
      <c r="J51" s="125"/>
      <c r="K51" s="126"/>
      <c r="L51" s="22">
        <v>10</v>
      </c>
    </row>
    <row r="52" spans="1:12" s="2" customFormat="1" ht="34.950000000000003" customHeight="1" x14ac:dyDescent="0.25">
      <c r="A52" s="23" t="s">
        <v>28</v>
      </c>
      <c r="B52" s="10" t="s">
        <v>124</v>
      </c>
      <c r="C52" s="127" t="s">
        <v>15</v>
      </c>
      <c r="D52" s="128"/>
      <c r="E52" s="127" t="s">
        <v>40</v>
      </c>
      <c r="F52" s="128"/>
      <c r="G52" s="127" t="s">
        <v>41</v>
      </c>
      <c r="H52" s="129"/>
      <c r="I52" s="128"/>
      <c r="J52" s="10" t="s">
        <v>12</v>
      </c>
      <c r="K52" s="10" t="s">
        <v>13</v>
      </c>
      <c r="L52" s="24" t="s">
        <v>14</v>
      </c>
    </row>
    <row r="53" spans="1:12" s="4" customFormat="1" ht="19.95" customHeight="1" x14ac:dyDescent="0.7">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19.95" customHeight="1" x14ac:dyDescent="0.7">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20"/>
      <c r="D55" s="121"/>
      <c r="E55" s="120"/>
      <c r="F55" s="121"/>
      <c r="G55" s="122"/>
      <c r="H55" s="122"/>
      <c r="I55" s="122"/>
      <c r="J55" s="11" t="str">
        <f t="shared" si="3"/>
        <v/>
      </c>
      <c r="K55" s="12">
        <f t="shared" si="4"/>
        <v>1.3698630136986301E-3</v>
      </c>
      <c r="L55" s="26" t="str">
        <f t="shared" si="5"/>
        <v/>
      </c>
    </row>
    <row r="56" spans="1:12" s="5" customFormat="1" ht="19.95" customHeight="1" x14ac:dyDescent="0.7">
      <c r="A56" s="25"/>
      <c r="B56" s="14"/>
      <c r="C56" s="120"/>
      <c r="D56" s="121"/>
      <c r="E56" s="120"/>
      <c r="F56" s="121"/>
      <c r="G56" s="122"/>
      <c r="H56" s="122"/>
      <c r="I56" s="122"/>
      <c r="J56" s="11" t="str">
        <f t="shared" si="3"/>
        <v/>
      </c>
      <c r="K56" s="12">
        <f t="shared" si="4"/>
        <v>1.3698630136986301E-3</v>
      </c>
      <c r="L56" s="26" t="str">
        <f t="shared" si="5"/>
        <v/>
      </c>
    </row>
    <row r="57" spans="1:12" s="5" customFormat="1" ht="19.95" customHeight="1" x14ac:dyDescent="0.7">
      <c r="A57" s="25"/>
      <c r="B57" s="14"/>
      <c r="C57" s="120"/>
      <c r="D57" s="121"/>
      <c r="E57" s="120"/>
      <c r="F57" s="121"/>
      <c r="G57" s="122"/>
      <c r="H57" s="122"/>
      <c r="I57" s="122"/>
      <c r="J57" s="11" t="str">
        <f t="shared" si="3"/>
        <v/>
      </c>
      <c r="K57" s="12">
        <f t="shared" si="4"/>
        <v>1.3698630136986301E-3</v>
      </c>
      <c r="L57" s="26" t="str">
        <f t="shared" si="5"/>
        <v/>
      </c>
    </row>
    <row r="58" spans="1:12" s="5" customFormat="1" ht="19.95" customHeight="1" x14ac:dyDescent="0.7">
      <c r="A58" s="25"/>
      <c r="B58" s="14"/>
      <c r="C58" s="120"/>
      <c r="D58" s="121"/>
      <c r="E58" s="120"/>
      <c r="F58" s="121"/>
      <c r="G58" s="122"/>
      <c r="H58" s="122"/>
      <c r="I58" s="122"/>
      <c r="J58" s="11" t="str">
        <f t="shared" si="3"/>
        <v/>
      </c>
      <c r="K58" s="12">
        <f t="shared" si="4"/>
        <v>1.3698630136986301E-3</v>
      </c>
      <c r="L58" s="26" t="str">
        <f t="shared" si="5"/>
        <v/>
      </c>
    </row>
    <row r="59" spans="1:12" s="5" customFormat="1" ht="19.95" customHeight="1" x14ac:dyDescent="0.7">
      <c r="A59" s="25"/>
      <c r="B59" s="14"/>
      <c r="C59" s="120"/>
      <c r="D59" s="121"/>
      <c r="E59" s="120"/>
      <c r="F59" s="121"/>
      <c r="G59" s="122"/>
      <c r="H59" s="122"/>
      <c r="I59" s="122"/>
      <c r="J59" s="11" t="str">
        <f t="shared" si="3"/>
        <v/>
      </c>
      <c r="K59" s="12">
        <f t="shared" si="4"/>
        <v>1.3698630136986301E-3</v>
      </c>
      <c r="L59" s="26" t="str">
        <f t="shared" si="5"/>
        <v/>
      </c>
    </row>
    <row r="60" spans="1:12" s="5" customFormat="1" ht="19.95" customHeight="1" x14ac:dyDescent="0.7">
      <c r="A60" s="25"/>
      <c r="B60" s="14"/>
      <c r="C60" s="120"/>
      <c r="D60" s="121"/>
      <c r="E60" s="120"/>
      <c r="F60" s="121"/>
      <c r="G60" s="122"/>
      <c r="H60" s="122"/>
      <c r="I60" s="122"/>
      <c r="J60" s="11" t="str">
        <f t="shared" si="3"/>
        <v/>
      </c>
      <c r="K60" s="12">
        <f t="shared" si="4"/>
        <v>1.3698630136986301E-3</v>
      </c>
      <c r="L60" s="26" t="str">
        <f t="shared" si="5"/>
        <v/>
      </c>
    </row>
    <row r="61" spans="1:12" s="5" customFormat="1" ht="19.95" customHeight="1" x14ac:dyDescent="0.7">
      <c r="A61" s="25"/>
      <c r="B61" s="14"/>
      <c r="C61" s="120"/>
      <c r="D61" s="121"/>
      <c r="E61" s="120"/>
      <c r="F61" s="121"/>
      <c r="G61" s="122"/>
      <c r="H61" s="122"/>
      <c r="I61" s="122"/>
      <c r="J61" s="11" t="str">
        <f t="shared" si="3"/>
        <v/>
      </c>
      <c r="K61" s="12">
        <f t="shared" si="4"/>
        <v>1.3698630136986301E-3</v>
      </c>
      <c r="L61" s="26" t="str">
        <f t="shared" si="5"/>
        <v/>
      </c>
    </row>
    <row r="62" spans="1:12" s="5" customFormat="1" ht="19.95" customHeight="1" x14ac:dyDescent="0.7">
      <c r="A62" s="25"/>
      <c r="B62" s="14"/>
      <c r="C62" s="120"/>
      <c r="D62" s="121"/>
      <c r="E62" s="120"/>
      <c r="F62" s="121"/>
      <c r="G62" s="122"/>
      <c r="H62" s="122"/>
      <c r="I62" s="122"/>
      <c r="J62" s="11" t="str">
        <f t="shared" si="3"/>
        <v/>
      </c>
      <c r="K62" s="12">
        <f t="shared" si="4"/>
        <v>1.3698630136986301E-3</v>
      </c>
      <c r="L62" s="26" t="str">
        <f t="shared" si="5"/>
        <v/>
      </c>
    </row>
    <row r="63" spans="1:12" s="5" customFormat="1" ht="19.95" customHeight="1" x14ac:dyDescent="0.7">
      <c r="A63" s="25"/>
      <c r="B63" s="14"/>
      <c r="C63" s="120"/>
      <c r="D63" s="121"/>
      <c r="E63" s="120"/>
      <c r="F63" s="121"/>
      <c r="G63" s="122"/>
      <c r="H63" s="122"/>
      <c r="I63" s="122"/>
      <c r="J63" s="11" t="str">
        <f t="shared" si="3"/>
        <v/>
      </c>
      <c r="K63" s="12">
        <f t="shared" si="4"/>
        <v>1.3698630136986301E-3</v>
      </c>
      <c r="L63" s="26" t="str">
        <f t="shared" si="5"/>
        <v/>
      </c>
    </row>
    <row r="64" spans="1:12" s="5" customFormat="1" ht="19.95" customHeight="1" x14ac:dyDescent="0.7">
      <c r="A64" s="25"/>
      <c r="B64" s="14"/>
      <c r="C64" s="120"/>
      <c r="D64" s="121"/>
      <c r="E64" s="120"/>
      <c r="F64" s="121"/>
      <c r="G64" s="122"/>
      <c r="H64" s="122"/>
      <c r="I64" s="122"/>
      <c r="J64" s="11" t="str">
        <f t="shared" si="3"/>
        <v/>
      </c>
      <c r="K64" s="12">
        <f t="shared" si="4"/>
        <v>1.3698630136986301E-3</v>
      </c>
      <c r="L64" s="26" t="str">
        <f t="shared" si="5"/>
        <v/>
      </c>
    </row>
    <row r="65" spans="1:12" s="5" customFormat="1" ht="19.95" customHeight="1" x14ac:dyDescent="0.7">
      <c r="A65" s="25"/>
      <c r="B65" s="14"/>
      <c r="C65" s="120"/>
      <c r="D65" s="121"/>
      <c r="E65" s="120"/>
      <c r="F65" s="121"/>
      <c r="G65" s="122"/>
      <c r="H65" s="122"/>
      <c r="I65" s="122"/>
      <c r="J65" s="11" t="str">
        <f t="shared" si="3"/>
        <v/>
      </c>
      <c r="K65" s="12">
        <f t="shared" si="4"/>
        <v>1.3698630136986301E-3</v>
      </c>
      <c r="L65" s="26" t="str">
        <f t="shared" si="5"/>
        <v/>
      </c>
    </row>
    <row r="66" spans="1:12" s="5" customFormat="1" ht="19.95" customHeight="1" x14ac:dyDescent="0.7">
      <c r="A66" s="25"/>
      <c r="B66" s="14"/>
      <c r="C66" s="120"/>
      <c r="D66" s="121"/>
      <c r="E66" s="120"/>
      <c r="F66" s="121"/>
      <c r="G66" s="122"/>
      <c r="H66" s="122"/>
      <c r="I66" s="122"/>
      <c r="J66" s="11" t="str">
        <f t="shared" si="3"/>
        <v/>
      </c>
      <c r="K66" s="12">
        <f t="shared" si="4"/>
        <v>1.3698630136986301E-3</v>
      </c>
      <c r="L66" s="26" t="str">
        <f t="shared" si="5"/>
        <v/>
      </c>
    </row>
    <row r="67" spans="1:12" s="5" customFormat="1" ht="34.799999999999997" customHeight="1" x14ac:dyDescent="0.7">
      <c r="A67" s="130" t="s">
        <v>16</v>
      </c>
      <c r="B67" s="131"/>
      <c r="C67" s="131"/>
      <c r="D67" s="131"/>
      <c r="E67" s="131"/>
      <c r="F67" s="131"/>
      <c r="G67" s="131"/>
      <c r="H67" s="131"/>
      <c r="I67" s="131"/>
      <c r="J67" s="131"/>
      <c r="K67" s="132"/>
      <c r="L67" s="49">
        <f>MIN(10,ROUND(SUM(L53:L66),4))</f>
        <v>0</v>
      </c>
    </row>
    <row r="68" spans="1:12" s="2" customFormat="1" ht="66.599999999999994" customHeight="1" x14ac:dyDescent="0.25">
      <c r="A68" s="123" t="s">
        <v>43</v>
      </c>
      <c r="B68" s="124"/>
      <c r="C68" s="124"/>
      <c r="D68" s="124"/>
      <c r="E68" s="124"/>
      <c r="F68" s="124"/>
      <c r="G68" s="124"/>
      <c r="H68" s="124"/>
      <c r="I68" s="124"/>
      <c r="J68" s="125"/>
      <c r="K68" s="126"/>
      <c r="L68" s="22">
        <v>10</v>
      </c>
    </row>
    <row r="69" spans="1:12" s="2" customFormat="1" ht="34.950000000000003" customHeight="1" x14ac:dyDescent="0.25">
      <c r="A69" s="23" t="s">
        <v>28</v>
      </c>
      <c r="B69" s="10" t="s">
        <v>124</v>
      </c>
      <c r="C69" s="127" t="s">
        <v>15</v>
      </c>
      <c r="D69" s="128"/>
      <c r="E69" s="127" t="s">
        <v>40</v>
      </c>
      <c r="F69" s="128"/>
      <c r="G69" s="127" t="s">
        <v>41</v>
      </c>
      <c r="H69" s="129"/>
      <c r="I69" s="128"/>
      <c r="J69" s="10" t="s">
        <v>12</v>
      </c>
      <c r="K69" s="10" t="s">
        <v>13</v>
      </c>
      <c r="L69" s="24" t="s">
        <v>14</v>
      </c>
    </row>
    <row r="70" spans="1:12" s="4" customFormat="1" ht="19.95" customHeight="1" x14ac:dyDescent="0.7">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19.95" customHeight="1" x14ac:dyDescent="0.7">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20"/>
      <c r="D72" s="121"/>
      <c r="E72" s="120"/>
      <c r="F72" s="121"/>
      <c r="G72" s="122"/>
      <c r="H72" s="122"/>
      <c r="I72" s="122"/>
      <c r="J72" s="11" t="str">
        <f t="shared" si="6"/>
        <v/>
      </c>
      <c r="K72" s="12">
        <f t="shared" si="7"/>
        <v>1.3698630136986301E-3</v>
      </c>
      <c r="L72" s="26" t="str">
        <f t="shared" si="8"/>
        <v/>
      </c>
    </row>
    <row r="73" spans="1:12" s="5" customFormat="1" ht="19.95" customHeight="1" x14ac:dyDescent="0.7">
      <c r="A73" s="25"/>
      <c r="B73" s="14"/>
      <c r="C73" s="120"/>
      <c r="D73" s="121"/>
      <c r="E73" s="120"/>
      <c r="F73" s="121"/>
      <c r="G73" s="122"/>
      <c r="H73" s="122"/>
      <c r="I73" s="122"/>
      <c r="J73" s="11" t="str">
        <f t="shared" si="6"/>
        <v/>
      </c>
      <c r="K73" s="12">
        <f t="shared" si="7"/>
        <v>1.3698630136986301E-3</v>
      </c>
      <c r="L73" s="26" t="str">
        <f t="shared" si="8"/>
        <v/>
      </c>
    </row>
    <row r="74" spans="1:12" s="5" customFormat="1" ht="19.95" customHeight="1" x14ac:dyDescent="0.7">
      <c r="A74" s="25"/>
      <c r="B74" s="14"/>
      <c r="C74" s="120"/>
      <c r="D74" s="121"/>
      <c r="E74" s="120"/>
      <c r="F74" s="121"/>
      <c r="G74" s="122"/>
      <c r="H74" s="122"/>
      <c r="I74" s="122"/>
      <c r="J74" s="11" t="str">
        <f t="shared" si="6"/>
        <v/>
      </c>
      <c r="K74" s="12">
        <f t="shared" si="7"/>
        <v>1.3698630136986301E-3</v>
      </c>
      <c r="L74" s="26" t="str">
        <f t="shared" si="8"/>
        <v/>
      </c>
    </row>
    <row r="75" spans="1:12" s="5" customFormat="1" ht="19.95" customHeight="1" x14ac:dyDescent="0.7">
      <c r="A75" s="25"/>
      <c r="B75" s="14"/>
      <c r="C75" s="120"/>
      <c r="D75" s="121"/>
      <c r="E75" s="120"/>
      <c r="F75" s="121"/>
      <c r="G75" s="122"/>
      <c r="H75" s="122"/>
      <c r="I75" s="122"/>
      <c r="J75" s="11" t="str">
        <f t="shared" si="6"/>
        <v/>
      </c>
      <c r="K75" s="12">
        <f t="shared" si="7"/>
        <v>1.3698630136986301E-3</v>
      </c>
      <c r="L75" s="26" t="str">
        <f t="shared" si="8"/>
        <v/>
      </c>
    </row>
    <row r="76" spans="1:12" s="5" customFormat="1" ht="19.95" customHeight="1" x14ac:dyDescent="0.7">
      <c r="A76" s="25"/>
      <c r="B76" s="14"/>
      <c r="C76" s="120"/>
      <c r="D76" s="121"/>
      <c r="E76" s="120"/>
      <c r="F76" s="121"/>
      <c r="G76" s="122"/>
      <c r="H76" s="122"/>
      <c r="I76" s="122"/>
      <c r="J76" s="11" t="str">
        <f t="shared" si="6"/>
        <v/>
      </c>
      <c r="K76" s="12">
        <f t="shared" si="7"/>
        <v>1.3698630136986301E-3</v>
      </c>
      <c r="L76" s="26" t="str">
        <f t="shared" si="8"/>
        <v/>
      </c>
    </row>
    <row r="77" spans="1:12" s="5" customFormat="1" ht="19.95" customHeight="1" x14ac:dyDescent="0.7">
      <c r="A77" s="25"/>
      <c r="B77" s="14"/>
      <c r="C77" s="120"/>
      <c r="D77" s="121"/>
      <c r="E77" s="120"/>
      <c r="F77" s="121"/>
      <c r="G77" s="122"/>
      <c r="H77" s="122"/>
      <c r="I77" s="122"/>
      <c r="J77" s="11" t="str">
        <f t="shared" si="6"/>
        <v/>
      </c>
      <c r="K77" s="12">
        <f t="shared" si="7"/>
        <v>1.3698630136986301E-3</v>
      </c>
      <c r="L77" s="26" t="str">
        <f t="shared" si="8"/>
        <v/>
      </c>
    </row>
    <row r="78" spans="1:12" s="5" customFormat="1" ht="19.95" customHeight="1" x14ac:dyDescent="0.7">
      <c r="A78" s="25"/>
      <c r="B78" s="14"/>
      <c r="C78" s="120"/>
      <c r="D78" s="121"/>
      <c r="E78" s="120"/>
      <c r="F78" s="121"/>
      <c r="G78" s="122"/>
      <c r="H78" s="122"/>
      <c r="I78" s="122"/>
      <c r="J78" s="11" t="str">
        <f t="shared" si="6"/>
        <v/>
      </c>
      <c r="K78" s="12">
        <f t="shared" si="7"/>
        <v>1.3698630136986301E-3</v>
      </c>
      <c r="L78" s="26" t="str">
        <f t="shared" si="8"/>
        <v/>
      </c>
    </row>
    <row r="79" spans="1:12" s="5" customFormat="1" ht="19.95" customHeight="1" x14ac:dyDescent="0.7">
      <c r="A79" s="25"/>
      <c r="B79" s="14"/>
      <c r="C79" s="120"/>
      <c r="D79" s="121"/>
      <c r="E79" s="120"/>
      <c r="F79" s="121"/>
      <c r="G79" s="122"/>
      <c r="H79" s="122"/>
      <c r="I79" s="122"/>
      <c r="J79" s="11" t="str">
        <f t="shared" si="6"/>
        <v/>
      </c>
      <c r="K79" s="12">
        <f t="shared" si="7"/>
        <v>1.3698630136986301E-3</v>
      </c>
      <c r="L79" s="26" t="str">
        <f t="shared" si="8"/>
        <v/>
      </c>
    </row>
    <row r="80" spans="1:12" s="5" customFormat="1" ht="19.95" customHeight="1" x14ac:dyDescent="0.7">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19.95" customHeight="1" x14ac:dyDescent="0.7">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19.95" customHeight="1" x14ac:dyDescent="0.7">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19.95" customHeight="1" x14ac:dyDescent="0.7">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99999999999997" customHeight="1" x14ac:dyDescent="0.7">
      <c r="A84" s="130" t="s">
        <v>16</v>
      </c>
      <c r="B84" s="131"/>
      <c r="C84" s="131"/>
      <c r="D84" s="131"/>
      <c r="E84" s="131"/>
      <c r="F84" s="131"/>
      <c r="G84" s="131"/>
      <c r="H84" s="131"/>
      <c r="I84" s="131"/>
      <c r="J84" s="131"/>
      <c r="K84" s="132"/>
      <c r="L84" s="49">
        <f>MIN(10,ROUND(SUM(L70:L83),4))</f>
        <v>0</v>
      </c>
    </row>
    <row r="85" spans="1:12" s="2" customFormat="1" ht="66.599999999999994" customHeight="1" x14ac:dyDescent="0.25">
      <c r="A85" s="123" t="s">
        <v>44</v>
      </c>
      <c r="B85" s="124"/>
      <c r="C85" s="124"/>
      <c r="D85" s="124"/>
      <c r="E85" s="124"/>
      <c r="F85" s="124"/>
      <c r="G85" s="124"/>
      <c r="H85" s="124"/>
      <c r="I85" s="124"/>
      <c r="J85" s="125"/>
      <c r="K85" s="126"/>
      <c r="L85" s="22">
        <v>10</v>
      </c>
    </row>
    <row r="86" spans="1:12" s="2" customFormat="1" ht="34.950000000000003" customHeight="1" x14ac:dyDescent="0.25">
      <c r="A86" s="23" t="s">
        <v>28</v>
      </c>
      <c r="B86" s="10" t="s">
        <v>124</v>
      </c>
      <c r="C86" s="127" t="s">
        <v>15</v>
      </c>
      <c r="D86" s="128"/>
      <c r="E86" s="127" t="s">
        <v>40</v>
      </c>
      <c r="F86" s="128"/>
      <c r="G86" s="127" t="s">
        <v>41</v>
      </c>
      <c r="H86" s="129"/>
      <c r="I86" s="128"/>
      <c r="J86" s="10" t="s">
        <v>12</v>
      </c>
      <c r="K86" s="10" t="s">
        <v>13</v>
      </c>
      <c r="L86" s="24" t="s">
        <v>14</v>
      </c>
    </row>
    <row r="87" spans="1:12" s="4" customFormat="1" ht="19.95" customHeight="1" x14ac:dyDescent="0.7">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19.95" customHeight="1" x14ac:dyDescent="0.7">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20"/>
      <c r="D89" s="121"/>
      <c r="E89" s="120"/>
      <c r="F89" s="121"/>
      <c r="G89" s="122"/>
      <c r="H89" s="122"/>
      <c r="I89" s="122"/>
      <c r="J89" s="11" t="str">
        <f t="shared" si="9"/>
        <v/>
      </c>
      <c r="K89" s="12">
        <f t="shared" si="10"/>
        <v>1.3698630136986301E-3</v>
      </c>
      <c r="L89" s="26" t="str">
        <f t="shared" si="11"/>
        <v/>
      </c>
    </row>
    <row r="90" spans="1:12" s="5" customFormat="1" ht="19.95" customHeight="1" x14ac:dyDescent="0.7">
      <c r="A90" s="25"/>
      <c r="B90" s="14"/>
      <c r="C90" s="120"/>
      <c r="D90" s="121"/>
      <c r="E90" s="120"/>
      <c r="F90" s="121"/>
      <c r="G90" s="122"/>
      <c r="H90" s="122"/>
      <c r="I90" s="122"/>
      <c r="J90" s="11" t="str">
        <f t="shared" si="9"/>
        <v/>
      </c>
      <c r="K90" s="12">
        <f t="shared" si="10"/>
        <v>1.3698630136986301E-3</v>
      </c>
      <c r="L90" s="26" t="str">
        <f t="shared" si="11"/>
        <v/>
      </c>
    </row>
    <row r="91" spans="1:12" s="5" customFormat="1" ht="19.95" customHeight="1" x14ac:dyDescent="0.7">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19.95" customHeight="1" x14ac:dyDescent="0.7">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19.95" customHeight="1" x14ac:dyDescent="0.7">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19.95" customHeight="1" x14ac:dyDescent="0.7">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19.95" customHeight="1" x14ac:dyDescent="0.7">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19.95" customHeight="1" x14ac:dyDescent="0.7">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19.95" customHeight="1" x14ac:dyDescent="0.7">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19.95" customHeight="1" x14ac:dyDescent="0.7">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19.95" customHeight="1" x14ac:dyDescent="0.7">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19.95" customHeight="1" x14ac:dyDescent="0.7">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99999999999997" customHeight="1" x14ac:dyDescent="0.7">
      <c r="A101" s="130" t="s">
        <v>16</v>
      </c>
      <c r="B101" s="131"/>
      <c r="C101" s="131"/>
      <c r="D101" s="131"/>
      <c r="E101" s="131"/>
      <c r="F101" s="131"/>
      <c r="G101" s="131"/>
      <c r="H101" s="131"/>
      <c r="I101" s="131"/>
      <c r="J101" s="131"/>
      <c r="K101" s="132"/>
      <c r="L101" s="49">
        <f>MIN(10,ROUND(SUM(L87:L100),4))</f>
        <v>0</v>
      </c>
    </row>
    <row r="102" spans="1:12" s="6" customFormat="1" ht="31.8" customHeight="1" x14ac:dyDescent="0.7">
      <c r="A102" s="177" t="s">
        <v>51</v>
      </c>
      <c r="B102" s="178"/>
      <c r="C102" s="178"/>
      <c r="D102" s="178"/>
      <c r="E102" s="178"/>
      <c r="F102" s="178"/>
      <c r="G102" s="179"/>
      <c r="H102" s="179"/>
      <c r="I102" s="179"/>
      <c r="J102" s="178"/>
      <c r="K102" s="180"/>
      <c r="L102" s="27">
        <v>5</v>
      </c>
    </row>
    <row r="103" spans="1:12" s="2" customFormat="1" ht="52.5" customHeight="1" x14ac:dyDescent="0.25">
      <c r="A103" s="23" t="s">
        <v>46</v>
      </c>
      <c r="B103" s="185" t="s">
        <v>47</v>
      </c>
      <c r="C103" s="186"/>
      <c r="D103" s="186"/>
      <c r="E103" s="186"/>
      <c r="F103" s="186"/>
      <c r="G103" s="187"/>
      <c r="H103" s="127" t="s">
        <v>48</v>
      </c>
      <c r="I103" s="128"/>
      <c r="J103" s="36" t="s">
        <v>49</v>
      </c>
      <c r="K103" s="10" t="s">
        <v>50</v>
      </c>
      <c r="L103" s="24" t="s">
        <v>14</v>
      </c>
    </row>
    <row r="104" spans="1:12" s="6" customFormat="1" ht="19.95" customHeight="1" x14ac:dyDescent="0.7">
      <c r="A104" s="188" t="s">
        <v>52</v>
      </c>
      <c r="B104" s="189"/>
      <c r="C104" s="189"/>
      <c r="D104" s="189"/>
      <c r="E104" s="189"/>
      <c r="F104" s="189"/>
      <c r="G104" s="189"/>
      <c r="H104" s="189"/>
      <c r="I104" s="189"/>
      <c r="J104" s="189"/>
      <c r="K104" s="189"/>
      <c r="L104" s="190"/>
    </row>
    <row r="105" spans="1:12" s="4" customFormat="1" ht="40.049999999999997" customHeight="1" x14ac:dyDescent="0.7">
      <c r="A105" s="28"/>
      <c r="B105" s="115"/>
      <c r="C105" s="116"/>
      <c r="D105" s="116"/>
      <c r="E105" s="116"/>
      <c r="F105" s="116"/>
      <c r="G105" s="117"/>
      <c r="H105" s="175"/>
      <c r="I105" s="176"/>
      <c r="J105" s="50"/>
      <c r="K105" s="39">
        <v>1</v>
      </c>
      <c r="L105" s="44" t="str">
        <f>IF(COUNTBLANK(A105:I105)&gt;6,"Faltan datos",1)</f>
        <v>Faltan datos</v>
      </c>
    </row>
    <row r="106" spans="1:12" s="5" customFormat="1" ht="40.049999999999997" customHeight="1" x14ac:dyDescent="0.7">
      <c r="A106" s="28"/>
      <c r="B106" s="115"/>
      <c r="C106" s="116"/>
      <c r="D106" s="116"/>
      <c r="E106" s="116"/>
      <c r="F106" s="116"/>
      <c r="G106" s="117"/>
      <c r="H106" s="175"/>
      <c r="I106" s="176"/>
      <c r="J106" s="50"/>
      <c r="K106" s="39">
        <v>1</v>
      </c>
      <c r="L106" s="44" t="str">
        <f>IF(COUNTBLANK(A106:I106)&gt;6,"Faltan datos",1)</f>
        <v>Faltan datos</v>
      </c>
    </row>
    <row r="107" spans="1:12" s="5" customFormat="1" ht="34.799999999999997" customHeight="1" x14ac:dyDescent="0.7">
      <c r="A107" s="182" t="s">
        <v>122</v>
      </c>
      <c r="B107" s="183"/>
      <c r="C107" s="183"/>
      <c r="D107" s="183"/>
      <c r="E107" s="183"/>
      <c r="F107" s="183"/>
      <c r="G107" s="183"/>
      <c r="H107" s="183"/>
      <c r="I107" s="183"/>
      <c r="J107" s="183"/>
      <c r="K107" s="184"/>
      <c r="L107" s="48">
        <f>MIN(2,(SUM(L105:L106)))</f>
        <v>0</v>
      </c>
    </row>
    <row r="108" spans="1:12" s="6" customFormat="1" ht="40.049999999999997" customHeight="1" x14ac:dyDescent="0.7">
      <c r="A108" s="191" t="s">
        <v>54</v>
      </c>
      <c r="B108" s="192"/>
      <c r="C108" s="192"/>
      <c r="D108" s="192"/>
      <c r="E108" s="192"/>
      <c r="F108" s="192"/>
      <c r="G108" s="192"/>
      <c r="H108" s="192"/>
      <c r="I108" s="192"/>
      <c r="J108" s="192"/>
      <c r="K108" s="192"/>
      <c r="L108" s="193"/>
    </row>
    <row r="109" spans="1:12" s="5" customFormat="1" ht="40.049999999999997" customHeight="1" x14ac:dyDescent="0.7">
      <c r="A109" s="28"/>
      <c r="B109" s="115"/>
      <c r="C109" s="116"/>
      <c r="D109" s="116"/>
      <c r="E109" s="116"/>
      <c r="F109" s="116"/>
      <c r="G109" s="117"/>
      <c r="H109" s="175"/>
      <c r="I109" s="176"/>
      <c r="J109" s="50"/>
      <c r="K109" s="38">
        <v>0.5</v>
      </c>
      <c r="L109" s="41" t="str">
        <f>IF(COUNTBLANK(A109:J109)&gt;6,"Faltan datos",0.5)</f>
        <v>Faltan datos</v>
      </c>
    </row>
    <row r="110" spans="1:12" s="5" customFormat="1" ht="40.049999999999997" customHeight="1" x14ac:dyDescent="0.7">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049999999999997" customHeight="1" x14ac:dyDescent="0.7">
      <c r="A111" s="28"/>
      <c r="B111" s="115"/>
      <c r="C111" s="116"/>
      <c r="D111" s="116"/>
      <c r="E111" s="116"/>
      <c r="F111" s="116"/>
      <c r="G111" s="117"/>
      <c r="H111" s="175"/>
      <c r="I111" s="176"/>
      <c r="J111" s="50"/>
      <c r="K111" s="38">
        <v>0.5</v>
      </c>
      <c r="L111" s="41" t="str">
        <f>IF(COUNTBLANK(A111:J111)&gt;6,"Faltan datos",0.5)</f>
        <v>Faltan datos</v>
      </c>
    </row>
    <row r="112" spans="1:12" s="5" customFormat="1" ht="34.799999999999997" customHeight="1" x14ac:dyDescent="0.7">
      <c r="A112" s="182" t="s">
        <v>121</v>
      </c>
      <c r="B112" s="183"/>
      <c r="C112" s="183"/>
      <c r="D112" s="183"/>
      <c r="E112" s="183"/>
      <c r="F112" s="183"/>
      <c r="G112" s="183"/>
      <c r="H112" s="183"/>
      <c r="I112" s="183"/>
      <c r="J112" s="183"/>
      <c r="K112" s="184"/>
      <c r="L112" s="47">
        <f>MIN(1.5,(SUM(L109:L111)))</f>
        <v>0</v>
      </c>
    </row>
    <row r="113" spans="1:12" s="6" customFormat="1" ht="19.95" customHeight="1" x14ac:dyDescent="0.7">
      <c r="A113" s="191" t="s">
        <v>53</v>
      </c>
      <c r="B113" s="192"/>
      <c r="C113" s="192"/>
      <c r="D113" s="192"/>
      <c r="E113" s="192"/>
      <c r="F113" s="192"/>
      <c r="G113" s="192"/>
      <c r="H113" s="192"/>
      <c r="I113" s="192"/>
      <c r="J113" s="192"/>
      <c r="K113" s="192"/>
      <c r="L113" s="193"/>
    </row>
    <row r="114" spans="1:12" s="5" customFormat="1" ht="40.049999999999997" customHeight="1" x14ac:dyDescent="0.7">
      <c r="A114" s="28"/>
      <c r="B114" s="115"/>
      <c r="C114" s="116"/>
      <c r="D114" s="116"/>
      <c r="E114" s="116"/>
      <c r="F114" s="116"/>
      <c r="G114" s="117"/>
      <c r="H114" s="175"/>
      <c r="I114" s="176"/>
      <c r="J114" s="50"/>
      <c r="K114" s="37">
        <v>0.25</v>
      </c>
      <c r="L114" s="40" t="str">
        <f>IF(COUNTBLANK(A114:J114)&gt;6,"Faltan datos",0.25)</f>
        <v>Faltan datos</v>
      </c>
    </row>
    <row r="115" spans="1:12" s="5" customFormat="1" ht="40.049999999999997" customHeight="1" x14ac:dyDescent="0.7">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049999999999997" customHeight="1" x14ac:dyDescent="0.7">
      <c r="A116" s="28"/>
      <c r="B116" s="115"/>
      <c r="C116" s="116"/>
      <c r="D116" s="116"/>
      <c r="E116" s="116"/>
      <c r="F116" s="116"/>
      <c r="G116" s="117"/>
      <c r="H116" s="175"/>
      <c r="I116" s="176"/>
      <c r="J116" s="50"/>
      <c r="K116" s="37">
        <v>0.25</v>
      </c>
      <c r="L116" s="40" t="str">
        <f t="shared" si="13"/>
        <v>Faltan datos</v>
      </c>
    </row>
    <row r="117" spans="1:12" s="5" customFormat="1" ht="40.049999999999997" customHeight="1" x14ac:dyDescent="0.7">
      <c r="A117" s="28"/>
      <c r="B117" s="115"/>
      <c r="C117" s="116"/>
      <c r="D117" s="116"/>
      <c r="E117" s="116"/>
      <c r="F117" s="116"/>
      <c r="G117" s="117"/>
      <c r="H117" s="175"/>
      <c r="I117" s="176"/>
      <c r="J117" s="50"/>
      <c r="K117" s="37">
        <v>0.25</v>
      </c>
      <c r="L117" s="40" t="str">
        <f t="shared" si="13"/>
        <v>Faltan datos</v>
      </c>
    </row>
    <row r="118" spans="1:12" s="5" customFormat="1" ht="40.049999999999997" customHeight="1" x14ac:dyDescent="0.7">
      <c r="A118" s="28"/>
      <c r="B118" s="115"/>
      <c r="C118" s="116"/>
      <c r="D118" s="116"/>
      <c r="E118" s="116"/>
      <c r="F118" s="116"/>
      <c r="G118" s="117"/>
      <c r="H118" s="175"/>
      <c r="I118" s="176"/>
      <c r="J118" s="50"/>
      <c r="K118" s="37">
        <v>0.25</v>
      </c>
      <c r="L118" s="40" t="str">
        <f t="shared" si="13"/>
        <v>Faltan datos</v>
      </c>
    </row>
    <row r="119" spans="1:12" s="5" customFormat="1" ht="40.049999999999997" customHeight="1" x14ac:dyDescent="0.7">
      <c r="A119" s="28"/>
      <c r="B119" s="115"/>
      <c r="C119" s="116"/>
      <c r="D119" s="116"/>
      <c r="E119" s="116"/>
      <c r="F119" s="116"/>
      <c r="G119" s="117"/>
      <c r="H119" s="175"/>
      <c r="I119" s="176"/>
      <c r="J119" s="50"/>
      <c r="K119" s="37">
        <v>0.25</v>
      </c>
      <c r="L119" s="40" t="str">
        <f t="shared" si="13"/>
        <v>Faltan datos</v>
      </c>
    </row>
    <row r="120" spans="1:12" s="5" customFormat="1" ht="34.799999999999997" customHeight="1" x14ac:dyDescent="0.7">
      <c r="A120" s="110" t="s">
        <v>121</v>
      </c>
      <c r="B120" s="111"/>
      <c r="C120" s="111"/>
      <c r="D120" s="111"/>
      <c r="E120" s="111"/>
      <c r="F120" s="111"/>
      <c r="G120" s="111"/>
      <c r="H120" s="111"/>
      <c r="I120" s="111"/>
      <c r="J120" s="111"/>
      <c r="K120" s="111"/>
      <c r="L120" s="45">
        <f>MIN(1.5,(SUM(L114:L119)))</f>
        <v>0</v>
      </c>
    </row>
    <row r="121" spans="1:12" s="6" customFormat="1" ht="38.4" customHeight="1" x14ac:dyDescent="0.7">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18" t="s">
        <v>17</v>
      </c>
      <c r="B123" s="119"/>
      <c r="C123" s="114"/>
      <c r="D123" s="114"/>
      <c r="E123" s="114"/>
      <c r="F123" s="114"/>
      <c r="G123" s="55" t="s">
        <v>18</v>
      </c>
      <c r="H123" s="54"/>
      <c r="I123" s="56"/>
      <c r="J123" s="56"/>
      <c r="K123" s="56"/>
      <c r="L123" s="57"/>
    </row>
    <row r="124" spans="1:12" s="6" customFormat="1" ht="17.399999999999999" customHeight="1" x14ac:dyDescent="0.7">
      <c r="A124" s="31"/>
      <c r="B124" s="112"/>
      <c r="C124" s="112"/>
      <c r="D124" s="112"/>
      <c r="E124" s="112"/>
      <c r="F124" s="112"/>
      <c r="G124" s="112"/>
      <c r="H124" s="112"/>
      <c r="I124" s="112"/>
      <c r="J124" s="112"/>
      <c r="K124" s="112"/>
      <c r="L124" s="57"/>
    </row>
    <row r="125" spans="1:12" s="8" customFormat="1" ht="117.6" customHeight="1" x14ac:dyDescent="0.7">
      <c r="A125" s="30"/>
      <c r="B125" s="113" t="s">
        <v>128</v>
      </c>
      <c r="C125" s="113"/>
      <c r="D125" s="113"/>
      <c r="E125" s="113"/>
      <c r="F125" s="113"/>
      <c r="G125" s="113"/>
      <c r="H125" s="113"/>
      <c r="I125" s="113"/>
      <c r="J125" s="113"/>
      <c r="K125" s="113"/>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14"/>
      <c r="E127" s="114"/>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09"/>
      <c r="F132" s="109"/>
      <c r="G132" s="109"/>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2TjQ0fQVULJtrYgAA/pXJrlPu6e1c7HTSzJvvXDOb2X8nUslKeNOgk0x9sekK0z73gAdcn5ugLs9YPXdQbSaQw==" saltValue="OOds76c4dz43CIgJad2PAA=="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2024-12-30T09:25:47Z</dcterms:modified>
</cp:coreProperties>
</file>